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OBCHOD\DOKUMENTACE TČ\sazba D57d\"/>
    </mc:Choice>
  </mc:AlternateContent>
  <xr:revisionPtr revIDLastSave="0" documentId="8_{80D6D115-3C45-47E3-8A1A-F86BF228E4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souzení" sheetId="1" r:id="rId1"/>
    <sheet name="méně než 40%" sheetId="3" r:id="rId2"/>
  </sheets>
  <definedNames>
    <definedName name="_xlnm.Print_Titles" localSheetId="1">'méně než 40%'!$1:$1</definedName>
    <definedName name="_xlnm.Print_Area" localSheetId="0">posouzení!$A$1:$L$36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1" l="1"/>
  <c r="C36" i="1"/>
  <c r="F14" i="1" l="1"/>
  <c r="B14" i="1"/>
  <c r="B17" i="1" s="1"/>
  <c r="B11" i="1"/>
  <c r="J23" i="1" l="1"/>
  <c r="A24" i="1" s="1"/>
  <c r="A25" i="1" l="1"/>
</calcChain>
</file>

<file path=xl/sharedStrings.xml><?xml version="1.0" encoding="utf-8"?>
<sst xmlns="http://schemas.openxmlformats.org/spreadsheetml/2006/main" count="122" uniqueCount="74">
  <si>
    <t>Oběratel elektrické energie:</t>
  </si>
  <si>
    <t>Adresa odběrného místa:</t>
  </si>
  <si>
    <t>Způsob vytápění:</t>
  </si>
  <si>
    <t>systém s tepelným čerpadlem</t>
  </si>
  <si>
    <t>Využití tepelného čerpadla:</t>
  </si>
  <si>
    <t>hlavní zdroj vytápění a ohřevu vody</t>
  </si>
  <si>
    <t>Hlavní jistič v odběrném místě:</t>
  </si>
  <si>
    <t>Příkon odpovídající hodnotě hlavního jističe:</t>
  </si>
  <si>
    <t>Příkon tepelného čerpadla:</t>
  </si>
  <si>
    <t>Součtový instalovaný příkon:</t>
  </si>
  <si>
    <t>A</t>
  </si>
  <si>
    <t>x</t>
  </si>
  <si>
    <t>kW</t>
  </si>
  <si>
    <t>Posouzení splnění podmínky:</t>
  </si>
  <si>
    <t>Součtový instalovaný příkon přímotopných nebo hybridních elektrických spotřebičů nebo systému vytápění s tepelným čerpadlem, včetně instalovaného příkonu akumulačního spotřebiče pro ohřev teplé užitkové vody, je-li takový spotřebič instalován, musí činit nejméně 40 % příkonu odpovídajícího hodnotě hlavního jističe před elektroměrem v odběrném místě.</t>
  </si>
  <si>
    <t>Posouzení splnění podmínek pro uplatnění sazby D 57d</t>
  </si>
  <si>
    <t>Typ tepelného čerpadla:</t>
  </si>
  <si>
    <t>Celkový příkon všech instalovaných zařízení na vytápění a přípravu teplé vody činí:</t>
  </si>
  <si>
    <t>Elektrická topná tělesa jsou v dobách platnosti VT blokována.</t>
  </si>
  <si>
    <t xml:space="preserve">Příkon instalovaných elektrických spotřebičů: </t>
  </si>
  <si>
    <t>Příkon elektrických topných těles:
               bivalentní zdroj vytápění</t>
  </si>
  <si>
    <t>bivalentní zdroj ohřevu vody</t>
  </si>
  <si>
    <t>Datum:</t>
  </si>
  <si>
    <t>Podpis:</t>
  </si>
  <si>
    <t>Posouzení provedl - jméno a příjmení:</t>
  </si>
  <si>
    <t>Přehled příkonů tepelných čerpadel Regulus</t>
  </si>
  <si>
    <t xml:space="preserve">Příkon </t>
  </si>
  <si>
    <t>Typ</t>
  </si>
  <si>
    <t>Podmínka</t>
  </si>
  <si>
    <t>vzduch/voda, Regulus CTC EcoAir 406</t>
  </si>
  <si>
    <t>vzduch/voda, Regulus CTC EcoAir 408</t>
  </si>
  <si>
    <t>vzduch/voda, Regulus CTC EcoAir 410</t>
  </si>
  <si>
    <t>vzduch/voda, Regulus CTC EcoAir 415</t>
  </si>
  <si>
    <t>vzduch/voda, Regulus CTC EcoAir 420</t>
  </si>
  <si>
    <t>vzduch/voda, Regulus CTC EcoAir 520M</t>
  </si>
  <si>
    <t>země/voda, Regulus CTC EcoPart 406</t>
  </si>
  <si>
    <t>země/voda, Regulus CTC EcoPart 408</t>
  </si>
  <si>
    <t>země/voda, Regulus CTC EcoPart 410</t>
  </si>
  <si>
    <t>země/voda, Regulus CTC EcoPart 412</t>
  </si>
  <si>
    <t>země/voda, Regulus CTC EcoPart 414</t>
  </si>
  <si>
    <t>země/voda, Regulus CTC EcoPart 417</t>
  </si>
  <si>
    <t>země/voda, Regulus CTC EcoHeat 406</t>
  </si>
  <si>
    <t>země/voda, Regulus CTC EcoHeat 408</t>
  </si>
  <si>
    <t>země/voda, Regulus CTC EcoHeat 410</t>
  </si>
  <si>
    <t>země/voda, Regulus CTC EcoHeat 412</t>
  </si>
  <si>
    <t>dle cenového rozhodnutí ERÚ č. 8/2015 z 26. 11. 2015, účinnost od 1. 1. 2016</t>
  </si>
  <si>
    <t>Jméno Příjmení</t>
  </si>
  <si>
    <t>Ulice, č.p., PSČ Město</t>
  </si>
  <si>
    <t>vzduch/voda, Regulus CTC EcoAir 510M</t>
  </si>
  <si>
    <t>A2/W35</t>
  </si>
  <si>
    <t>A2/W35 při 50 ot/s</t>
  </si>
  <si>
    <t>B0/W35</t>
  </si>
  <si>
    <t>země/voda, Regulus CTC EcoPart 435</t>
  </si>
  <si>
    <t>Návrh výkonu tepelného čerpadla vzhledem k tepelným ztrátám objektu</t>
  </si>
  <si>
    <t xml:space="preserve">Investor a místo instalace: </t>
  </si>
  <si>
    <t>xx</t>
  </si>
  <si>
    <t>Popis systému vytápění</t>
  </si>
  <si>
    <r>
      <t xml:space="preserve"> Rodinný dům v obci</t>
    </r>
    <r>
      <rPr>
        <sz val="10"/>
        <color rgb="FFFF0000"/>
        <rFont val="Arial"/>
        <family val="2"/>
        <charset val="238"/>
      </rPr>
      <t xml:space="preserve"> xxx  </t>
    </r>
    <r>
      <rPr>
        <sz val="10"/>
        <color theme="1"/>
        <rFont val="Arial"/>
        <family val="2"/>
        <charset val="238"/>
      </rPr>
      <t>je vytápěn tepelným čerpadlem, jako hlavním zdrojem vytápění, následujícím způsobem:</t>
    </r>
  </si>
  <si>
    <r>
      <t xml:space="preserve"> K topnému okruhu je připojena technologie kotelny. Do</t>
    </r>
    <r>
      <rPr>
        <sz val="10"/>
        <color rgb="FFFF0000"/>
        <rFont val="Arial"/>
        <family val="2"/>
        <charset val="238"/>
      </rPr>
      <t xml:space="preserve"> akumulační nádrže, o objemu 390 litrů,</t>
    </r>
    <r>
      <rPr>
        <sz val="10"/>
        <color theme="1"/>
        <rFont val="Arial"/>
        <family val="2"/>
        <charset val="238"/>
      </rPr>
      <t xml:space="preserve"> která je v technické místnosti objektu, je paralelně připojeno tepelné čerpadlo a doplňkový zdroj </t>
    </r>
    <r>
      <rPr>
        <sz val="10"/>
        <color rgb="FFFF0000"/>
        <rFont val="Arial"/>
        <family val="2"/>
        <charset val="238"/>
      </rPr>
      <t>(xxx)</t>
    </r>
    <r>
      <rPr>
        <sz val="10"/>
        <color theme="1"/>
        <rFont val="Arial"/>
        <family val="2"/>
        <charset val="238"/>
      </rPr>
      <t xml:space="preserve">, který se připíná ve dnech s velmi nízkou venkovní teplotou vzduchu. </t>
    </r>
  </si>
  <si>
    <t>Návrh vhodného tepelného čerpadla</t>
  </si>
  <si>
    <r>
      <t xml:space="preserve"> Stanovená tepelná ztráta objektu je</t>
    </r>
    <r>
      <rPr>
        <sz val="10"/>
        <color rgb="FFFF0000"/>
        <rFont val="Arial"/>
        <family val="2"/>
        <charset val="238"/>
      </rPr>
      <t xml:space="preserve"> 7,8 kW.</t>
    </r>
    <r>
      <rPr>
        <sz val="10"/>
        <color theme="1"/>
        <rFont val="Arial"/>
        <family val="2"/>
        <charset val="238"/>
      </rPr>
      <t xml:space="preserve"> Pro tuto spotřebu tepla bude instalováno tepelné čerpadlo typu </t>
    </r>
    <r>
      <rPr>
        <sz val="10"/>
        <color rgb="FFFF0000"/>
        <rFont val="Arial"/>
        <family val="2"/>
        <charset val="238"/>
      </rPr>
      <t xml:space="preserve">vzduch/voda </t>
    </r>
    <r>
      <rPr>
        <sz val="10"/>
        <color theme="1"/>
        <rFont val="Arial"/>
        <family val="2"/>
        <charset val="238"/>
      </rPr>
      <t xml:space="preserve">model Regulus CTC </t>
    </r>
    <r>
      <rPr>
        <sz val="10"/>
        <color rgb="FFFF0000"/>
        <rFont val="Arial"/>
        <family val="2"/>
        <charset val="238"/>
      </rPr>
      <t>EcoAir 408 o výkonu xy při A2/W35.</t>
    </r>
    <r>
      <rPr>
        <sz val="10"/>
        <color theme="1"/>
        <rFont val="Arial"/>
        <family val="2"/>
        <charset val="238"/>
      </rPr>
      <t xml:space="preserve"> Tepelné čerpadlo se z ekonomických důvodů nenavrhuje na pokrytí plné ztráty objektu, ale od určité nízké venkovní teploty se počítá s výkonem doplňkového zdroje. Spínání doplňkového zdroje v případě nedostatečného výkonu TČ zajišťuje ekvitermní regulátor IR 12 CTC.</t>
    </r>
  </si>
  <si>
    <r>
      <t xml:space="preserve"> Tepelným čerpadlem je pokryta spotřeba energie na vytápění do venkovní teploty</t>
    </r>
    <r>
      <rPr>
        <sz val="10"/>
        <color rgb="FFFF0000"/>
        <rFont val="Arial"/>
        <family val="2"/>
        <charset val="238"/>
      </rPr>
      <t xml:space="preserve"> ..°C</t>
    </r>
    <r>
      <rPr>
        <sz val="10"/>
        <color theme="1"/>
        <rFont val="Arial"/>
        <family val="2"/>
        <charset val="238"/>
      </rPr>
      <t>. Tepelné čerpadlo je navrženo na pokrytí</t>
    </r>
    <r>
      <rPr>
        <sz val="10"/>
        <color rgb="FFFF0000"/>
        <rFont val="Arial"/>
        <family val="2"/>
        <charset val="238"/>
      </rPr>
      <t xml:space="preserve"> xx% </t>
    </r>
    <r>
      <rPr>
        <sz val="10"/>
        <color theme="1"/>
        <rFont val="Arial"/>
        <family val="2"/>
        <charset val="238"/>
      </rPr>
      <t xml:space="preserve">potřeby tepla pro vytápění a přípravu TV. </t>
    </r>
  </si>
  <si>
    <t xml:space="preserve"> Výkon tepelného čerpadla odpovídá tepelným ztrátám vytápěného objektu.</t>
  </si>
  <si>
    <t>Popis regulace</t>
  </si>
  <si>
    <r>
      <t xml:space="preserve"> Pro zajištění hospodárného provozu otopné soustavy je použita ekvitermní regulace, která řídí vytápění podle změn venkovní teploty. Regulátor řídí tepeplné čerpadlo,</t>
    </r>
    <r>
      <rPr>
        <sz val="10"/>
        <color rgb="FFFF0000"/>
        <rFont val="Arial"/>
        <family val="2"/>
        <charset val="238"/>
      </rPr>
      <t xml:space="preserve"> ohřev akumulační nádrže, </t>
    </r>
    <r>
      <rPr>
        <sz val="10"/>
        <color theme="1"/>
        <rFont val="Arial"/>
        <family val="2"/>
        <charset val="238"/>
      </rPr>
      <t xml:space="preserve">čerpadlo otopného okruhu a směšovací ventily podle zadaných požadovaných teplot a topných křivek. Vytápění je řízeno podle týdenního časového programu. V případě nedostatečného výkonu od určité venkovní teploty může být automaticky spínán doplňkový zdroj pro doplnění potřebného výkonu pro vytápění. </t>
    </r>
  </si>
  <si>
    <t xml:space="preserve"> Regulátor blokuje sepnutí tepelného čerpadla i doplňkového zdroje v době vysokého tarifu (ovládání HDO). </t>
  </si>
  <si>
    <r>
      <t xml:space="preserve">V Praze, </t>
    </r>
    <r>
      <rPr>
        <sz val="10"/>
        <color rgb="FFFF0000"/>
        <rFont val="Arial"/>
        <family val="2"/>
        <charset val="238"/>
      </rPr>
      <t>6.8 2015</t>
    </r>
  </si>
  <si>
    <t>Sestavil:</t>
  </si>
  <si>
    <t>Ing. Michal Broum</t>
  </si>
  <si>
    <t>Technické oddělení</t>
  </si>
  <si>
    <t>vzduch/voda, Regulus CTC EcoAir 614M</t>
  </si>
  <si>
    <t>vzduch/voda, Regulus CTC EcoAir 622M</t>
  </si>
  <si>
    <t>vzduch/voda, Regulus RTC 6i</t>
  </si>
  <si>
    <t>vzduch/voda, Regulus RTC 12i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</si>
</sst>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4"/>
      <color theme="1"/>
      <name val="Myriad Pro"/>
      <family val="2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0" tint="-0.249977111117893"/>
      <name val="Calibri"/>
      <family val="2"/>
      <charset val="238"/>
      <scheme val="minor"/>
    </font>
    <font>
      <b/>
      <sz val="9"/>
      <color theme="0" tint="-0.249977111117893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9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1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 indent="5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Protection="1">
      <protection hidden="1"/>
    </xf>
    <xf numFmtId="9" fontId="2" fillId="0" borderId="0" xfId="0" applyNumberFormat="1" applyFont="1" applyAlignment="1" applyProtection="1">
      <alignment horizontal="left" vertical="top"/>
      <protection hidden="1"/>
    </xf>
    <xf numFmtId="0" fontId="1" fillId="0" borderId="0" xfId="0" applyFont="1" applyAlignment="1">
      <alignment vertical="top" wrapText="1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indent="15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4" fontId="1" fillId="0" borderId="0" xfId="0" applyNumberFormat="1" applyFont="1" applyAlignment="1" applyProtection="1">
      <alignment horizontal="left"/>
      <protection locked="0" hidden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justify" wrapText="1"/>
    </xf>
    <xf numFmtId="164" fontId="1" fillId="0" borderId="0" xfId="0" applyNumberFormat="1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 vertical="center"/>
      <protection hidden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>
      <alignment horizontal="center" vertical="top"/>
    </xf>
  </cellXfs>
  <cellStyles count="1">
    <cellStyle name="Normální" xfId="0" builtinId="0"/>
  </cellStyles>
  <dxfs count="3">
    <dxf>
      <font>
        <color theme="0"/>
      </font>
      <fill>
        <patternFill>
          <bgColor rgb="FFC00000"/>
        </patternFill>
      </fill>
    </dxf>
    <dxf>
      <font>
        <b/>
        <i val="0"/>
        <color rgb="FFC00000"/>
      </font>
    </dxf>
    <dxf>
      <font>
        <b val="0"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13</xdr:row>
      <xdr:rowOff>19050</xdr:rowOff>
    </xdr:from>
    <xdr:to>
      <xdr:col>0</xdr:col>
      <xdr:colOff>3876675</xdr:colOff>
      <xdr:row>13</xdr:row>
      <xdr:rowOff>2371725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A4A0E76-198E-4F5A-9B4A-27B55926B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3438525"/>
          <a:ext cx="2943225" cy="235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S36"/>
  <sheetViews>
    <sheetView showGridLines="0" tabSelected="1" view="pageLayout" zoomScaleNormal="100" workbookViewId="0">
      <selection activeCell="B6" sqref="B6:K6"/>
    </sheetView>
  </sheetViews>
  <sheetFormatPr defaultColWidth="9.140625" defaultRowHeight="15" x14ac:dyDescent="0.25"/>
  <cols>
    <col min="1" max="1" width="42.28515625" style="1" customWidth="1"/>
    <col min="2" max="2" width="2" style="1" bestFit="1" customWidth="1"/>
    <col min="3" max="3" width="2" style="1" customWidth="1"/>
    <col min="4" max="4" width="5.140625" style="1" customWidth="1"/>
    <col min="5" max="5" width="3.5703125" style="1" bestFit="1" customWidth="1"/>
    <col min="6" max="6" width="3.5703125" style="1" customWidth="1"/>
    <col min="7" max="7" width="4.140625" style="1" customWidth="1"/>
    <col min="8" max="8" width="3.5703125" style="1" bestFit="1" customWidth="1"/>
    <col min="9" max="9" width="5.85546875" style="1" customWidth="1"/>
    <col min="10" max="10" width="6.28515625" style="1" customWidth="1"/>
    <col min="11" max="11" width="4.85546875" style="1" customWidth="1"/>
    <col min="12" max="12" width="4" style="1" customWidth="1"/>
    <col min="13" max="13" width="41" style="1" hidden="1" customWidth="1"/>
    <col min="14" max="16" width="9.140625" style="1"/>
    <col min="17" max="17" width="31" style="1" hidden="1" customWidth="1"/>
    <col min="18" max="18" width="7.140625" style="1" hidden="1" customWidth="1"/>
    <col min="19" max="19" width="17.5703125" style="1" hidden="1" customWidth="1"/>
    <col min="20" max="16384" width="9.140625" style="1"/>
  </cols>
  <sheetData>
    <row r="2" spans="1:19" ht="18.75" x14ac:dyDescent="0.3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9" ht="30" customHeight="1" x14ac:dyDescent="0.25">
      <c r="A3" s="53" t="s">
        <v>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Q3" s="48" t="s">
        <v>25</v>
      </c>
      <c r="R3" s="48"/>
      <c r="S3" s="48"/>
    </row>
    <row r="4" spans="1:19" x14ac:dyDescent="0.25">
      <c r="A4" s="1" t="s">
        <v>0</v>
      </c>
      <c r="B4" s="40" t="s">
        <v>46</v>
      </c>
      <c r="C4" s="40"/>
      <c r="D4" s="40"/>
      <c r="E4" s="40"/>
      <c r="F4" s="40"/>
      <c r="G4" s="40"/>
      <c r="H4" s="40"/>
      <c r="I4" s="40"/>
      <c r="J4" s="40"/>
      <c r="K4" s="40"/>
      <c r="Q4" s="35" t="s">
        <v>27</v>
      </c>
      <c r="R4" s="36" t="s">
        <v>26</v>
      </c>
      <c r="S4" s="35" t="s">
        <v>28</v>
      </c>
    </row>
    <row r="5" spans="1:19" x14ac:dyDescent="0.25">
      <c r="A5" s="1" t="s">
        <v>1</v>
      </c>
      <c r="B5" s="50" t="s">
        <v>47</v>
      </c>
      <c r="C5" s="50"/>
      <c r="D5" s="50"/>
      <c r="E5" s="50"/>
      <c r="F5" s="50"/>
      <c r="G5" s="50"/>
      <c r="H5" s="50"/>
      <c r="I5" s="50"/>
      <c r="J5" s="50"/>
      <c r="K5" s="50"/>
      <c r="Q5" s="37" t="s">
        <v>29</v>
      </c>
      <c r="R5" s="38">
        <v>1.28</v>
      </c>
      <c r="S5" s="37" t="s">
        <v>49</v>
      </c>
    </row>
    <row r="6" spans="1:19" x14ac:dyDescent="0.25">
      <c r="A6" s="1" t="s">
        <v>2</v>
      </c>
      <c r="B6" s="40" t="s">
        <v>3</v>
      </c>
      <c r="C6" s="40"/>
      <c r="D6" s="40"/>
      <c r="E6" s="40"/>
      <c r="F6" s="40"/>
      <c r="G6" s="40"/>
      <c r="H6" s="40"/>
      <c r="I6" s="40"/>
      <c r="J6" s="40"/>
      <c r="K6" s="40"/>
      <c r="Q6" s="37" t="s">
        <v>30</v>
      </c>
      <c r="R6" s="38">
        <v>1.6</v>
      </c>
      <c r="S6" s="37" t="s">
        <v>49</v>
      </c>
    </row>
    <row r="7" spans="1:19" x14ac:dyDescent="0.25">
      <c r="A7" s="1" t="s">
        <v>4</v>
      </c>
      <c r="B7" s="40" t="s">
        <v>5</v>
      </c>
      <c r="C7" s="40"/>
      <c r="D7" s="40"/>
      <c r="E7" s="40"/>
      <c r="F7" s="40"/>
      <c r="G7" s="40"/>
      <c r="H7" s="40"/>
      <c r="I7" s="40"/>
      <c r="J7" s="40"/>
      <c r="K7" s="40"/>
      <c r="Q7" s="37" t="s">
        <v>31</v>
      </c>
      <c r="R7" s="38">
        <v>2.2999999999999998</v>
      </c>
      <c r="S7" s="37" t="s">
        <v>49</v>
      </c>
    </row>
    <row r="8" spans="1:19" x14ac:dyDescent="0.25">
      <c r="A8" s="1" t="s">
        <v>16</v>
      </c>
      <c r="B8" s="50" t="s">
        <v>37</v>
      </c>
      <c r="C8" s="50"/>
      <c r="D8" s="50"/>
      <c r="E8" s="50"/>
      <c r="F8" s="50"/>
      <c r="G8" s="50"/>
      <c r="H8" s="50"/>
      <c r="I8" s="50"/>
      <c r="J8" s="50"/>
      <c r="K8" s="50"/>
      <c r="M8" t="s">
        <v>25</v>
      </c>
      <c r="Q8" s="37" t="s">
        <v>32</v>
      </c>
      <c r="R8" s="38">
        <v>3.24</v>
      </c>
      <c r="S8" s="37" t="s">
        <v>49</v>
      </c>
    </row>
    <row r="9" spans="1:19" x14ac:dyDescent="0.25">
      <c r="M9" t="s">
        <v>27</v>
      </c>
      <c r="Q9" s="37" t="s">
        <v>33</v>
      </c>
      <c r="R9" s="38">
        <v>4.13</v>
      </c>
      <c r="S9" s="37" t="s">
        <v>49</v>
      </c>
    </row>
    <row r="10" spans="1:19" x14ac:dyDescent="0.25">
      <c r="A10" s="2" t="s">
        <v>6</v>
      </c>
      <c r="B10" s="10">
        <v>3</v>
      </c>
      <c r="C10" s="4" t="s">
        <v>11</v>
      </c>
      <c r="D10" s="10">
        <v>25</v>
      </c>
      <c r="E10" s="4" t="s">
        <v>10</v>
      </c>
      <c r="M10" t="s">
        <v>29</v>
      </c>
      <c r="Q10" s="37" t="s">
        <v>48</v>
      </c>
      <c r="R10" s="38">
        <v>1.2</v>
      </c>
      <c r="S10" s="37" t="s">
        <v>50</v>
      </c>
    </row>
    <row r="11" spans="1:19" x14ac:dyDescent="0.25">
      <c r="A11" s="2" t="s">
        <v>7</v>
      </c>
      <c r="B11" s="42">
        <f>IF(B10=3,SQRT(3)*400*D10/1000,230*D10/1000)</f>
        <v>17.320508075688771</v>
      </c>
      <c r="C11" s="42"/>
      <c r="D11" s="42"/>
      <c r="E11" s="1" t="s">
        <v>12</v>
      </c>
      <c r="M11" t="s">
        <v>30</v>
      </c>
      <c r="Q11" s="37" t="s">
        <v>34</v>
      </c>
      <c r="R11" s="38">
        <v>2.21</v>
      </c>
      <c r="S11" s="37" t="s">
        <v>50</v>
      </c>
    </row>
    <row r="12" spans="1:19" x14ac:dyDescent="0.25">
      <c r="B12" s="11"/>
      <c r="C12" s="11"/>
      <c r="D12" s="11"/>
      <c r="M12" t="s">
        <v>31</v>
      </c>
      <c r="Q12" s="37" t="s">
        <v>70</v>
      </c>
      <c r="R12" s="38">
        <v>1.31</v>
      </c>
      <c r="S12" s="37" t="s">
        <v>50</v>
      </c>
    </row>
    <row r="13" spans="1:19" x14ac:dyDescent="0.25">
      <c r="A13" s="2" t="s">
        <v>19</v>
      </c>
      <c r="B13" s="11"/>
      <c r="C13" s="11"/>
      <c r="D13" s="11"/>
      <c r="M13" t="s">
        <v>32</v>
      </c>
      <c r="Q13" s="37" t="s">
        <v>71</v>
      </c>
      <c r="R13" s="38">
        <v>2.19</v>
      </c>
      <c r="S13" s="37" t="s">
        <v>50</v>
      </c>
    </row>
    <row r="14" spans="1:19" x14ac:dyDescent="0.25">
      <c r="A14" s="7" t="s">
        <v>8</v>
      </c>
      <c r="B14" s="43">
        <f>VLOOKUP(B8,posouzení!Q5:R26,2,FALSE)</f>
        <v>2.17</v>
      </c>
      <c r="C14" s="43"/>
      <c r="D14" s="43"/>
      <c r="E14" s="1" t="s">
        <v>12</v>
      </c>
      <c r="F14" s="19" t="str">
        <f>CONCATENATE("(při ",VLOOKUP(B8,posouzení!Q5:S26,3,FALSE),")")</f>
        <v>(při B0/W35)</v>
      </c>
      <c r="M14" t="s">
        <v>33</v>
      </c>
      <c r="Q14" s="37" t="s">
        <v>72</v>
      </c>
      <c r="R14" s="38">
        <v>0.75</v>
      </c>
      <c r="S14" s="37" t="s">
        <v>50</v>
      </c>
    </row>
    <row r="15" spans="1:19" ht="28.5" customHeight="1" x14ac:dyDescent="0.25">
      <c r="A15" s="3" t="s">
        <v>20</v>
      </c>
      <c r="B15" s="44">
        <v>4</v>
      </c>
      <c r="C15" s="44"/>
      <c r="D15" s="44"/>
      <c r="E15" s="18" t="s">
        <v>12</v>
      </c>
      <c r="F15" s="9"/>
      <c r="M15" t="s">
        <v>48</v>
      </c>
      <c r="Q15" s="37" t="s">
        <v>73</v>
      </c>
      <c r="R15" s="38">
        <v>1.66</v>
      </c>
      <c r="S15" s="37" t="s">
        <v>50</v>
      </c>
    </row>
    <row r="16" spans="1:19" ht="15" customHeight="1" x14ac:dyDescent="0.25">
      <c r="A16" s="12" t="s">
        <v>21</v>
      </c>
      <c r="B16" s="47">
        <v>2</v>
      </c>
      <c r="C16" s="47"/>
      <c r="D16" s="47"/>
      <c r="E16" s="5" t="s">
        <v>12</v>
      </c>
      <c r="F16" s="9"/>
      <c r="M16" t="s">
        <v>34</v>
      </c>
      <c r="Q16" s="37" t="s">
        <v>35</v>
      </c>
      <c r="R16" s="38">
        <v>1.29</v>
      </c>
      <c r="S16" s="37" t="s">
        <v>51</v>
      </c>
    </row>
    <row r="17" spans="1:19" x14ac:dyDescent="0.25">
      <c r="A17" s="2" t="s">
        <v>9</v>
      </c>
      <c r="B17" s="45">
        <f>SUM(B14:D16)</f>
        <v>8.17</v>
      </c>
      <c r="C17" s="45"/>
      <c r="D17" s="45"/>
      <c r="E17" s="1" t="s">
        <v>12</v>
      </c>
      <c r="M17" t="s">
        <v>70</v>
      </c>
      <c r="Q17" s="37" t="s">
        <v>36</v>
      </c>
      <c r="R17" s="38">
        <v>1.79</v>
      </c>
      <c r="S17" s="37" t="s">
        <v>51</v>
      </c>
    </row>
    <row r="18" spans="1:19" x14ac:dyDescent="0.25">
      <c r="A18" s="2"/>
      <c r="M18" t="s">
        <v>71</v>
      </c>
      <c r="Q18" s="37" t="s">
        <v>37</v>
      </c>
      <c r="R18" s="38">
        <v>2.17</v>
      </c>
      <c r="S18" s="37" t="s">
        <v>51</v>
      </c>
    </row>
    <row r="19" spans="1:19" x14ac:dyDescent="0.25">
      <c r="A19" s="2" t="s">
        <v>13</v>
      </c>
      <c r="M19" t="s">
        <v>72</v>
      </c>
      <c r="Q19" s="37" t="s">
        <v>38</v>
      </c>
      <c r="R19" s="38">
        <v>2.5499999999999998</v>
      </c>
      <c r="S19" s="37" t="s">
        <v>51</v>
      </c>
    </row>
    <row r="20" spans="1:19" ht="58.5" customHeight="1" x14ac:dyDescent="0.25">
      <c r="A20" s="41" t="s">
        <v>14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M20" t="s">
        <v>73</v>
      </c>
      <c r="Q20" s="37" t="s">
        <v>39</v>
      </c>
      <c r="R20" s="38">
        <v>3.19</v>
      </c>
      <c r="S20" s="37" t="s">
        <v>51</v>
      </c>
    </row>
    <row r="21" spans="1:19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M21" t="s">
        <v>35</v>
      </c>
      <c r="Q21" s="37" t="s">
        <v>40</v>
      </c>
      <c r="R21" s="38">
        <v>3.71</v>
      </c>
      <c r="S21" s="37" t="s">
        <v>51</v>
      </c>
    </row>
    <row r="22" spans="1:19" x14ac:dyDescent="0.25">
      <c r="M22" t="s">
        <v>36</v>
      </c>
      <c r="Q22" s="37" t="s">
        <v>52</v>
      </c>
      <c r="R22" s="38">
        <f>3.72+3.72</f>
        <v>7.44</v>
      </c>
      <c r="S22" s="37" t="s">
        <v>51</v>
      </c>
    </row>
    <row r="23" spans="1:19" x14ac:dyDescent="0.25">
      <c r="A23" s="1" t="s">
        <v>17</v>
      </c>
      <c r="J23" s="20">
        <f>B17/B11</f>
        <v>0.47169516992792432</v>
      </c>
      <c r="M23" t="s">
        <v>37</v>
      </c>
      <c r="Q23" s="37" t="s">
        <v>41</v>
      </c>
      <c r="R23" s="38">
        <v>1.29</v>
      </c>
      <c r="S23" s="37" t="s">
        <v>51</v>
      </c>
    </row>
    <row r="24" spans="1:19" ht="33" customHeight="1" x14ac:dyDescent="0.25">
      <c r="A24" s="52" t="str">
        <f>IF(J23&gt;0.4,"příkonu odpovídajícího hodnotě hlavního jističe před elektroměrem. Tj. více než 40%.","PODMÍNKA NENÍ SPLNĚNA, NUTNO PROKÁZAT, ŽE VÝKON TĚCHTO ELEKTRICKÝCH SPOTŘEBIČŮ ODPOVÍDÁ TEPELNÝM ZTRÁTÁM VYTÁPĚNÉHO OBJEKTU.")</f>
        <v>příkonu odpovídajícího hodnotě hlavního jističe před elektroměrem. Tj. více než 40%.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21"/>
      <c r="M24" t="s">
        <v>38</v>
      </c>
      <c r="Q24" s="37" t="s">
        <v>42</v>
      </c>
      <c r="R24" s="38">
        <v>1.79</v>
      </c>
      <c r="S24" s="37" t="s">
        <v>51</v>
      </c>
    </row>
    <row r="25" spans="1:19" x14ac:dyDescent="0.25">
      <c r="A25" s="51" t="str">
        <f>IF(J23&gt;1,"POZOR VELIKOST HLAVNÍHO JISTIČE NENÍ DOSTATEČNÁ","")</f>
        <v/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M25" t="s">
        <v>39</v>
      </c>
      <c r="Q25" s="37" t="s">
        <v>43</v>
      </c>
      <c r="R25" s="38">
        <v>2.17</v>
      </c>
      <c r="S25" s="37" t="s">
        <v>51</v>
      </c>
    </row>
    <row r="26" spans="1:19" x14ac:dyDescent="0.25">
      <c r="M26" t="s">
        <v>40</v>
      </c>
      <c r="Q26" s="37" t="s">
        <v>44</v>
      </c>
      <c r="R26" s="38">
        <v>2.5499999999999998</v>
      </c>
      <c r="S26" s="37" t="s">
        <v>51</v>
      </c>
    </row>
    <row r="27" spans="1:19" x14ac:dyDescent="0.25">
      <c r="A27" s="6" t="s">
        <v>18</v>
      </c>
      <c r="M27" t="s">
        <v>52</v>
      </c>
      <c r="Q27" s="34"/>
      <c r="R27" s="34"/>
      <c r="S27" s="34"/>
    </row>
    <row r="28" spans="1:19" x14ac:dyDescent="0.25">
      <c r="M28" t="s">
        <v>41</v>
      </c>
      <c r="Q28" s="34"/>
      <c r="R28" s="34"/>
      <c r="S28" s="34"/>
    </row>
    <row r="29" spans="1:19" x14ac:dyDescent="0.25">
      <c r="M29" t="s">
        <v>42</v>
      </c>
      <c r="Q29" s="34"/>
      <c r="R29" s="34"/>
      <c r="S29" s="34"/>
    </row>
    <row r="30" spans="1:19" x14ac:dyDescent="0.25">
      <c r="M30" t="s">
        <v>43</v>
      </c>
      <c r="Q30" s="34"/>
      <c r="R30" s="34"/>
      <c r="S30" s="34"/>
    </row>
    <row r="31" spans="1:19" x14ac:dyDescent="0.25">
      <c r="A31" s="8" t="s">
        <v>24</v>
      </c>
      <c r="C31" s="40"/>
      <c r="D31" s="40"/>
      <c r="E31" s="40"/>
      <c r="F31" s="40"/>
      <c r="G31" s="40"/>
      <c r="H31" s="40"/>
      <c r="I31" s="40"/>
      <c r="J31" s="40"/>
      <c r="K31" s="40"/>
      <c r="M31" t="s">
        <v>44</v>
      </c>
    </row>
    <row r="32" spans="1:19" x14ac:dyDescent="0.25">
      <c r="A32" s="46" t="s">
        <v>23</v>
      </c>
      <c r="C32" s="13"/>
      <c r="D32" s="13"/>
      <c r="E32" s="13"/>
      <c r="F32" s="13"/>
      <c r="G32" s="13"/>
      <c r="H32" s="13"/>
      <c r="I32" s="13"/>
      <c r="J32" s="13"/>
      <c r="K32" s="13"/>
    </row>
    <row r="33" spans="1:11" x14ac:dyDescent="0.25">
      <c r="A33" s="46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25">
      <c r="A34" s="46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5">
      <c r="A35" s="16"/>
      <c r="C35" s="17"/>
      <c r="D35" s="17"/>
      <c r="E35" s="17"/>
      <c r="F35" s="17"/>
      <c r="G35" s="17"/>
      <c r="H35" s="17"/>
      <c r="I35" s="17"/>
      <c r="J35" s="17"/>
      <c r="K35" s="17"/>
    </row>
    <row r="36" spans="1:11" x14ac:dyDescent="0.25">
      <c r="A36" s="8" t="s">
        <v>22</v>
      </c>
      <c r="C36" s="39">
        <f ca="1">TODAY()</f>
        <v>44502</v>
      </c>
      <c r="D36" s="39"/>
      <c r="E36" s="39"/>
      <c r="F36" s="39"/>
    </row>
  </sheetData>
  <sheetProtection algorithmName="SHA-512" hashValue="+uLXADZbfWwAYPHPUtpgzc79jZJdYdA0eM9gWE93+uq3W7CwrJXi0vJnqYHX7QHWaQsnSnHJjvjgC9muImYL2Q==" saltValue="eafMUQ2i+U3IAR+QoZTlfQ==" spinCount="100000" sheet="1" objects="1" scenarios="1"/>
  <mergeCells count="19">
    <mergeCell ref="Q3:S3"/>
    <mergeCell ref="A2:L2"/>
    <mergeCell ref="B4:K4"/>
    <mergeCell ref="B5:K5"/>
    <mergeCell ref="A25:K25"/>
    <mergeCell ref="A24:K24"/>
    <mergeCell ref="B6:K6"/>
    <mergeCell ref="B7:K7"/>
    <mergeCell ref="B8:K8"/>
    <mergeCell ref="A3:L3"/>
    <mergeCell ref="C36:F36"/>
    <mergeCell ref="C31:K31"/>
    <mergeCell ref="A20:K20"/>
    <mergeCell ref="B11:D11"/>
    <mergeCell ref="B14:D14"/>
    <mergeCell ref="B15:D15"/>
    <mergeCell ref="B17:D17"/>
    <mergeCell ref="A32:A34"/>
    <mergeCell ref="B16:D16"/>
  </mergeCells>
  <conditionalFormatting sqref="J23">
    <cfRule type="cellIs" dxfId="2" priority="2" operator="greaterThan">
      <formula>1</formula>
    </cfRule>
  </conditionalFormatting>
  <conditionalFormatting sqref="A24:L24">
    <cfRule type="expression" dxfId="1" priority="5">
      <formula>$J$23&lt;0.4</formula>
    </cfRule>
  </conditionalFormatting>
  <conditionalFormatting sqref="A25:K25">
    <cfRule type="notContainsBlanks" dxfId="0" priority="1">
      <formula>LEN(TRIM(A25))&gt;0</formula>
    </cfRule>
  </conditionalFormatting>
  <dataValidations count="3">
    <dataValidation allowBlank="1" showInputMessage="1" showErrorMessage="1" errorTitle="MALÝ JISTIČ" error="Hlavní jistič neodpovídá příkonům instalovaných elektrických spotřebiců!" sqref="J23" xr:uid="{00000000-0002-0000-0000-000000000000}"/>
    <dataValidation type="list" allowBlank="1" showInputMessage="1" showErrorMessage="1" sqref="B7:K7" xr:uid="{00000000-0002-0000-0000-000001000000}">
      <formula1>"hlavní zdroj vytápění a ohřevu vody,hlavní zdroj vytápění"</formula1>
    </dataValidation>
    <dataValidation type="list" allowBlank="1" showInputMessage="1" showErrorMessage="1" sqref="B8:K8" xr:uid="{00000000-0002-0000-0000-000002000000}">
      <formula1>$Q$5:$Q$26</formula1>
    </dataValidation>
  </dataValidations>
  <pageMargins left="0.7" right="0.7" top="1.0833333333333333" bottom="0.9479166666666666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9A653-5682-4D0F-877C-3BAE801DDCC7}">
  <sheetPr codeName="List2"/>
  <dimension ref="A1:A23"/>
  <sheetViews>
    <sheetView topLeftCell="A13" zoomScaleNormal="100" workbookViewId="0">
      <selection activeCell="G11" sqref="G11"/>
    </sheetView>
  </sheetViews>
  <sheetFormatPr defaultColWidth="9.140625" defaultRowHeight="15" x14ac:dyDescent="0.25"/>
  <cols>
    <col min="1" max="1" width="86.85546875" customWidth="1"/>
  </cols>
  <sheetData>
    <row r="1" spans="1:1" ht="20.25" customHeight="1" x14ac:dyDescent="0.25">
      <c r="A1" s="22" t="s">
        <v>53</v>
      </c>
    </row>
    <row r="2" spans="1:1" ht="6.75" customHeight="1" x14ac:dyDescent="0.25">
      <c r="A2" s="23"/>
    </row>
    <row r="3" spans="1:1" s="25" customFormat="1" ht="12.75" x14ac:dyDescent="0.2">
      <c r="A3" s="24"/>
    </row>
    <row r="4" spans="1:1" s="25" customFormat="1" ht="12.75" x14ac:dyDescent="0.2">
      <c r="A4" s="26" t="s">
        <v>54</v>
      </c>
    </row>
    <row r="5" spans="1:1" s="25" customFormat="1" ht="12.75" x14ac:dyDescent="0.2">
      <c r="A5" s="27" t="s">
        <v>55</v>
      </c>
    </row>
    <row r="6" spans="1:1" s="25" customFormat="1" ht="12.75" x14ac:dyDescent="0.2">
      <c r="A6" s="27"/>
    </row>
    <row r="7" spans="1:1" s="25" customFormat="1" ht="12.75" x14ac:dyDescent="0.2">
      <c r="A7" s="28" t="s">
        <v>56</v>
      </c>
    </row>
    <row r="8" spans="1:1" s="25" customFormat="1" ht="25.5" x14ac:dyDescent="0.2">
      <c r="A8" s="29" t="s">
        <v>57</v>
      </c>
    </row>
    <row r="9" spans="1:1" s="25" customFormat="1" ht="38.25" x14ac:dyDescent="0.2">
      <c r="A9" s="29" t="s">
        <v>58</v>
      </c>
    </row>
    <row r="10" spans="1:1" s="25" customFormat="1" ht="12.75" x14ac:dyDescent="0.2">
      <c r="A10" s="28" t="s">
        <v>59</v>
      </c>
    </row>
    <row r="11" spans="1:1" s="25" customFormat="1" ht="63.75" x14ac:dyDescent="0.2">
      <c r="A11" s="30" t="s">
        <v>60</v>
      </c>
    </row>
    <row r="12" spans="1:1" s="25" customFormat="1" ht="25.5" x14ac:dyDescent="0.2">
      <c r="A12" s="30" t="s">
        <v>61</v>
      </c>
    </row>
    <row r="13" spans="1:1" s="25" customFormat="1" ht="12.75" x14ac:dyDescent="0.2">
      <c r="A13" s="28" t="s">
        <v>62</v>
      </c>
    </row>
    <row r="14" spans="1:1" s="25" customFormat="1" ht="189" customHeight="1" x14ac:dyDescent="0.2">
      <c r="A14" s="29"/>
    </row>
    <row r="15" spans="1:1" s="25" customFormat="1" ht="12.75" x14ac:dyDescent="0.2">
      <c r="A15" s="28" t="s">
        <v>63</v>
      </c>
    </row>
    <row r="16" spans="1:1" s="25" customFormat="1" ht="70.5" customHeight="1" x14ac:dyDescent="0.2">
      <c r="A16" s="29" t="s">
        <v>64</v>
      </c>
    </row>
    <row r="17" spans="1:1" s="25" customFormat="1" ht="25.5" x14ac:dyDescent="0.2">
      <c r="A17" s="29" t="s">
        <v>65</v>
      </c>
    </row>
    <row r="18" spans="1:1" s="25" customFormat="1" ht="12.75" x14ac:dyDescent="0.2">
      <c r="A18" s="31"/>
    </row>
    <row r="19" spans="1:1" s="25" customFormat="1" ht="12.75" x14ac:dyDescent="0.2">
      <c r="A19" s="24" t="s">
        <v>66</v>
      </c>
    </row>
    <row r="20" spans="1:1" s="25" customFormat="1" ht="12.75" x14ac:dyDescent="0.2">
      <c r="A20" s="24"/>
    </row>
    <row r="21" spans="1:1" s="25" customFormat="1" ht="12.75" x14ac:dyDescent="0.2">
      <c r="A21" s="24" t="s">
        <v>67</v>
      </c>
    </row>
    <row r="22" spans="1:1" s="25" customFormat="1" ht="12.75" x14ac:dyDescent="0.2">
      <c r="A22" s="32" t="s">
        <v>68</v>
      </c>
    </row>
    <row r="23" spans="1:1" s="25" customFormat="1" ht="12.75" x14ac:dyDescent="0.2">
      <c r="A23" s="33" t="s">
        <v>69</v>
      </c>
    </row>
  </sheetData>
  <pageMargins left="0.70866141732283472" right="0.74803149606299213" top="1.0625" bottom="0.78740157480314965" header="0.31496062992125984" footer="0.31496062992125984"/>
  <pageSetup paperSize="9" orientation="portrait" r:id="rId1"/>
  <headerFooter>
    <oddHeader xml:space="preserve">&amp;L&amp;8&amp;G&amp;R&amp;K00-029
</oddHeader>
    <oddFooter>&amp;L&amp;K00-034R E G U L U S spol. s r.o.
Do Koutů 1897/3, 143 00 Praha 4&amp;C&amp;K00-034Tel.: +420 241 764 506
Fax: +420 241 763 976&amp;R&amp;K00-034E-mail: regulus@regulus.cz
Web: www.regulus.cz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posouzení</vt:lpstr>
      <vt:lpstr>méně než 40%</vt:lpstr>
      <vt:lpstr>'méně než 40%'!Názvy_tisku</vt:lpstr>
      <vt:lpstr>posouzení!Oblast_tisku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blahova</dc:creator>
  <cp:lastModifiedBy>Andrea Bláhová</cp:lastModifiedBy>
  <cp:lastPrinted>2021-11-01T15:02:59Z</cp:lastPrinted>
  <dcterms:created xsi:type="dcterms:W3CDTF">2015-09-25T06:37:45Z</dcterms:created>
  <dcterms:modified xsi:type="dcterms:W3CDTF">2021-11-02T06:30:17Z</dcterms:modified>
</cp:coreProperties>
</file>